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rejo\OneDrive - Universitat de Barcelona\Jeronimo\Documents Excel\Calcul preus 23-24\"/>
    </mc:Choice>
  </mc:AlternateContent>
  <bookViews>
    <workbookView xWindow="0" yWindow="0" windowWidth="24042" windowHeight="9742"/>
  </bookViews>
  <sheets>
    <sheet name="MÀSTER" sheetId="1" r:id="rId1"/>
    <sheet name="Full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0" i="2"/>
  <c r="A9" i="2"/>
  <c r="A7" i="2"/>
  <c r="A6" i="2"/>
  <c r="A5" i="2"/>
  <c r="A3" i="2"/>
  <c r="A2" i="2"/>
  <c r="A1" i="2"/>
  <c r="J10" i="1" l="1"/>
  <c r="I10" i="1"/>
  <c r="H10" i="1"/>
  <c r="F10" i="1"/>
  <c r="E10" i="1"/>
  <c r="D10" i="1"/>
  <c r="J6" i="1"/>
  <c r="I6" i="1"/>
  <c r="H6" i="1"/>
  <c r="F6" i="1"/>
  <c r="E6" i="1"/>
  <c r="D6" i="1"/>
  <c r="G10" i="1" l="1"/>
  <c r="G6" i="1"/>
  <c r="J9" i="1" l="1"/>
  <c r="I9" i="1"/>
  <c r="H9" i="1"/>
  <c r="G9" i="1"/>
  <c r="H5" i="1" l="1"/>
  <c r="I5" i="1"/>
  <c r="J5" i="1"/>
  <c r="G5" i="1"/>
</calcChain>
</file>

<file path=xl/sharedStrings.xml><?xml version="1.0" encoding="utf-8"?>
<sst xmlns="http://schemas.openxmlformats.org/spreadsheetml/2006/main" count="44" uniqueCount="39">
  <si>
    <t>1a. Vegada</t>
  </si>
  <si>
    <t>2a. Vegada</t>
  </si>
  <si>
    <t>3a. Vegada</t>
  </si>
  <si>
    <t>MATRÍCULA</t>
  </si>
  <si>
    <t>4a. i successives</t>
  </si>
  <si>
    <t>preu +40%
titulats</t>
  </si>
  <si>
    <t>4a i
successives</t>
  </si>
  <si>
    <r>
      <t xml:space="preserve">NO HABILITADORS 
</t>
    </r>
    <r>
      <rPr>
        <b/>
        <sz val="8"/>
        <color rgb="FF000000"/>
        <rFont val="Arial Narrow"/>
        <family val="2"/>
      </rPr>
      <t>(tarifa 100)</t>
    </r>
  </si>
  <si>
    <r>
      <t xml:space="preserve">HABILITADORS
</t>
    </r>
    <r>
      <rPr>
        <b/>
        <sz val="8"/>
        <color rgb="FF000000"/>
        <rFont val="Arial Narrow"/>
        <family val="2"/>
      </rPr>
      <t>(tarifa 101)</t>
    </r>
  </si>
  <si>
    <t>QÜESTIONS A TENIR EN COMPTE</t>
  </si>
  <si>
    <t>MD607</t>
  </si>
  <si>
    <t>Advocacia</t>
  </si>
  <si>
    <t>MD307</t>
  </si>
  <si>
    <t>CF. Enginyeria Química</t>
  </si>
  <si>
    <t>MD303</t>
  </si>
  <si>
    <t>Enginyeria Química</t>
  </si>
  <si>
    <t>M2002</t>
  </si>
  <si>
    <t>Formació del professorat de secundària oblig.</t>
  </si>
  <si>
    <t>M2605</t>
  </si>
  <si>
    <t>Formació del professorat de secundària oblig. (Interuniversitari, matricula la UAB)</t>
  </si>
  <si>
    <t>M2901</t>
  </si>
  <si>
    <r>
      <t xml:space="preserve">Psicopedagogia - </t>
    </r>
    <r>
      <rPr>
        <b/>
        <sz val="8"/>
        <color theme="1"/>
        <rFont val="Calibri"/>
        <family val="2"/>
        <scheme val="minor"/>
      </rPr>
      <t>Només l'especialitat d'</t>
    </r>
    <r>
      <rPr>
        <sz val="8"/>
        <color theme="1"/>
        <rFont val="Calibri"/>
        <family val="2"/>
        <scheme val="minor"/>
      </rPr>
      <t>Orientació Psicopedagògica en Educació Secundària (Z0004)</t>
    </r>
  </si>
  <si>
    <t>M0M0T</t>
  </si>
  <si>
    <t>CF. Psicologia General Sanitària</t>
  </si>
  <si>
    <t xml:space="preserve">M0M0S </t>
  </si>
  <si>
    <t>Psicologia General Sanitària</t>
  </si>
  <si>
    <t>MD802</t>
  </si>
  <si>
    <t>CF. Enginyeria Geològica i de Mines (Interuniversitari, matricula la UPC)</t>
  </si>
  <si>
    <t>MD801</t>
  </si>
  <si>
    <t>Enginyeria Geològica i de Mines (Interuniversitari, matricula la UPC)</t>
  </si>
  <si>
    <t xml:space="preserve">ALUMNES PAISOS COMUNITARIS i No comunitaris residents </t>
  </si>
  <si>
    <t>ALUMNES No comunitaris</t>
  </si>
  <si>
    <t>Països comunitaris membres de la UE, més Islàndia, Noruega, Liechtenstein, Suïssa, Andorra i Xina
Codi “F” per matricular els estrangers residents (amb el preu dels de països comunitaris)</t>
  </si>
  <si>
    <t>Els factors de repetició es dedueixen del preus que marca el Decret.</t>
  </si>
  <si>
    <t>ENSENYAMENTS DE MÀSTER - Preus/crèdit Curs 2023-24</t>
  </si>
  <si>
    <t>MD60Q</t>
  </si>
  <si>
    <t>Advocacia i Procura</t>
  </si>
  <si>
    <t>M0M0C</t>
  </si>
  <si>
    <r>
      <t xml:space="preserve">Psicologia de l'Educació - </t>
    </r>
    <r>
      <rPr>
        <b/>
        <sz val="8"/>
        <color theme="1"/>
        <rFont val="Calibri"/>
        <family val="2"/>
        <scheme val="minor"/>
      </rPr>
      <t>Només l'especialitat d'</t>
    </r>
    <r>
      <rPr>
        <sz val="8"/>
        <color theme="1"/>
        <rFont val="Calibri"/>
        <family val="2"/>
        <scheme val="minor"/>
      </rPr>
      <t>Orientació Psicoeducativa en Educació Secundària (Z0003)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</si>
</sst>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  <numFmt numFmtId="165" formatCode="0.0000%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18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indexed="8"/>
      <name val="Arial Narrow"/>
      <family val="2"/>
    </font>
    <font>
      <b/>
      <sz val="12"/>
      <color rgb="FFFF0000"/>
      <name val="Arial Narrow"/>
      <family val="2"/>
    </font>
    <font>
      <b/>
      <sz val="12"/>
      <color indexed="8"/>
      <name val="Arial Narrow"/>
      <family val="2"/>
    </font>
    <font>
      <b/>
      <sz val="12"/>
      <color theme="0" tint="-0.499984740745262"/>
      <name val="Arial Narrow"/>
      <family val="2"/>
    </font>
    <font>
      <b/>
      <sz val="9"/>
      <color indexed="8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6"/>
      <color rgb="FFFF0000"/>
      <name val="Arial Narrow"/>
      <family val="2"/>
    </font>
    <font>
      <b/>
      <strike/>
      <sz val="12"/>
      <color theme="4" tint="-0.249977111117893"/>
      <name val="Arial Narrow"/>
      <family val="2"/>
    </font>
    <font>
      <strike/>
      <sz val="12"/>
      <color indexed="8"/>
      <name val="Arial Narrow"/>
      <family val="2"/>
    </font>
    <font>
      <b/>
      <strike/>
      <sz val="12"/>
      <color rgb="FFFF0000"/>
      <name val="Arial Narrow"/>
      <family val="2"/>
    </font>
    <font>
      <strike/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DD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5">
    <xf numFmtId="0" fontId="0" fillId="0" borderId="0" xfId="0"/>
    <xf numFmtId="10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7" xfId="0" applyFont="1" applyBorder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wrapText="1"/>
    </xf>
    <xf numFmtId="44" fontId="4" fillId="0" borderId="2" xfId="1" applyFont="1" applyBorder="1" applyAlignment="1">
      <alignment horizontal="center" wrapText="1"/>
    </xf>
    <xf numFmtId="44" fontId="4" fillId="0" borderId="11" xfId="1" applyFont="1" applyBorder="1" applyAlignment="1">
      <alignment horizontal="center" wrapText="1"/>
    </xf>
    <xf numFmtId="44" fontId="6" fillId="4" borderId="0" xfId="1" applyFont="1" applyFill="1" applyBorder="1" applyAlignment="1">
      <alignment horizontal="center" wrapText="1"/>
    </xf>
    <xf numFmtId="44" fontId="5" fillId="4" borderId="0" xfId="1" applyFont="1" applyFill="1" applyBorder="1" applyAlignment="1">
      <alignment horizontal="center" wrapText="1"/>
    </xf>
    <xf numFmtId="44" fontId="1" fillId="0" borderId="0" xfId="1" applyFont="1" applyBorder="1" applyAlignment="1">
      <alignment wrapText="1"/>
    </xf>
    <xf numFmtId="165" fontId="7" fillId="0" borderId="0" xfId="0" applyNumberFormat="1" applyFont="1" applyBorder="1" applyAlignment="1">
      <alignment horizontal="center" wrapText="1"/>
    </xf>
    <xf numFmtId="44" fontId="5" fillId="4" borderId="0" xfId="1" applyNumberFormat="1" applyFont="1" applyFill="1" applyBorder="1" applyAlignment="1">
      <alignment horizontal="center" wrapText="1"/>
    </xf>
    <xf numFmtId="2" fontId="0" fillId="0" borderId="0" xfId="0" applyNumberFormat="1"/>
    <xf numFmtId="2" fontId="15" fillId="0" borderId="3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4" fontId="16" fillId="0" borderId="10" xfId="1" applyFont="1" applyBorder="1" applyAlignment="1">
      <alignment horizontal="center" wrapText="1"/>
    </xf>
    <xf numFmtId="44" fontId="16" fillId="0" borderId="11" xfId="1" applyFont="1" applyBorder="1" applyAlignment="1">
      <alignment horizontal="center" wrapText="1"/>
    </xf>
    <xf numFmtId="44" fontId="16" fillId="0" borderId="12" xfId="1" applyFont="1" applyBorder="1" applyAlignment="1">
      <alignment horizontal="center" wrapText="1"/>
    </xf>
    <xf numFmtId="44" fontId="17" fillId="4" borderId="0" xfId="1" applyFont="1" applyFill="1" applyBorder="1" applyAlignment="1">
      <alignment horizontal="center" wrapText="1"/>
    </xf>
    <xf numFmtId="0" fontId="18" fillId="0" borderId="0" xfId="0" applyFont="1" applyBorder="1" applyAlignment="1">
      <alignment wrapText="1"/>
    </xf>
    <xf numFmtId="44" fontId="18" fillId="0" borderId="0" xfId="1" applyFont="1" applyBorder="1" applyAlignment="1">
      <alignment wrapText="1"/>
    </xf>
    <xf numFmtId="0" fontId="14" fillId="0" borderId="5" xfId="0" applyFont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ADD62"/>
      <color rgb="FFEDEAF2"/>
      <color rgb="FFF7EAE9"/>
      <color rgb="FFFFBDFF"/>
      <color rgb="FFFF66FF"/>
      <color rgb="FFC6C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13022</xdr:colOff>
      <xdr:row>27</xdr:row>
      <xdr:rowOff>24466</xdr:rowOff>
    </xdr:from>
    <xdr:to>
      <xdr:col>7</xdr:col>
      <xdr:colOff>12233</xdr:colOff>
      <xdr:row>30</xdr:row>
      <xdr:rowOff>67280</xdr:rowOff>
    </xdr:to>
    <xdr:sp macro="" textlink="">
      <xdr:nvSpPr>
        <xdr:cNvPr id="2" name="QuadreDeText 1"/>
        <xdr:cNvSpPr txBox="1"/>
      </xdr:nvSpPr>
      <xdr:spPr>
        <a:xfrm>
          <a:off x="13022" y="5981828"/>
          <a:ext cx="8403128" cy="4464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El Decret 115/2023 de 20 de juny de preus 23/24, l'Article 7 "Segones i succesives matricules" no fa menció a l'increment del 1,4% de recàrrec.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En el seu redactat fa referència a aplicar els preus de l'Annex 7.</a:t>
          </a:r>
          <a:endParaRPr lang="ca-E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130" zoomScaleNormal="130" workbookViewId="0">
      <selection activeCell="A27" sqref="A27:J27"/>
    </sheetView>
  </sheetViews>
  <sheetFormatPr defaultColWidth="11.44140625" defaultRowHeight="10.65" x14ac:dyDescent="0.2"/>
  <cols>
    <col min="1" max="1" width="23.6640625" style="2" customWidth="1"/>
    <col min="2" max="2" width="35" style="2" customWidth="1"/>
    <col min="3" max="3" width="11.5546875" style="2" customWidth="1"/>
    <col min="4" max="4" width="10.6640625" style="2" customWidth="1"/>
    <col min="5" max="5" width="12.44140625" style="2" customWidth="1"/>
    <col min="6" max="6" width="13" style="2" customWidth="1"/>
    <col min="7" max="7" width="11" style="2" customWidth="1"/>
    <col min="8" max="8" width="11.6640625" style="2" bestFit="1" customWidth="1"/>
    <col min="9" max="9" width="11.6640625" style="2" customWidth="1"/>
    <col min="10" max="10" width="13.33203125" style="2" customWidth="1"/>
    <col min="11" max="11" width="11.44140625" style="2" hidden="1" customWidth="1"/>
    <col min="12" max="16384" width="11.44140625" style="2"/>
  </cols>
  <sheetData>
    <row r="1" spans="1:10" ht="18" customHeight="1" x14ac:dyDescent="0.3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.05" x14ac:dyDescent="0.25">
      <c r="C2" s="41" t="s">
        <v>3</v>
      </c>
      <c r="D2" s="41"/>
      <c r="E2" s="41"/>
      <c r="F2" s="42"/>
      <c r="G2" s="43" t="s">
        <v>5</v>
      </c>
      <c r="H2" s="44"/>
      <c r="I2" s="44"/>
      <c r="J2" s="44"/>
    </row>
    <row r="3" spans="1:10" s="3" customFormat="1" ht="36.799999999999997" customHeight="1" x14ac:dyDescent="0.25">
      <c r="A3" s="5"/>
      <c r="C3" s="14" t="s">
        <v>0</v>
      </c>
      <c r="D3" s="14" t="s">
        <v>1</v>
      </c>
      <c r="E3" s="14" t="s">
        <v>2</v>
      </c>
      <c r="F3" s="15" t="s">
        <v>4</v>
      </c>
      <c r="G3" s="24" t="s">
        <v>0</v>
      </c>
      <c r="H3" s="25" t="s">
        <v>1</v>
      </c>
      <c r="I3" s="25" t="s">
        <v>2</v>
      </c>
      <c r="J3" s="25" t="s">
        <v>6</v>
      </c>
    </row>
    <row r="4" spans="1:10" s="3" customFormat="1" ht="15.05" x14ac:dyDescent="0.25">
      <c r="B4" s="1"/>
      <c r="C4" s="8"/>
      <c r="D4" s="21">
        <v>1.235E-2</v>
      </c>
      <c r="E4" s="21">
        <v>2.6761E-2</v>
      </c>
      <c r="F4" s="21">
        <v>3.705E-2</v>
      </c>
      <c r="G4" s="26"/>
      <c r="H4" s="26"/>
      <c r="I4" s="26"/>
      <c r="J4" s="26"/>
    </row>
    <row r="5" spans="1:10" s="3" customFormat="1" ht="30.05" x14ac:dyDescent="0.25">
      <c r="A5" s="4" t="s">
        <v>7</v>
      </c>
      <c r="B5" s="3" t="s">
        <v>30</v>
      </c>
      <c r="C5" s="16">
        <v>27.67</v>
      </c>
      <c r="D5" s="17">
        <v>34.17</v>
      </c>
      <c r="E5" s="17">
        <v>74.05</v>
      </c>
      <c r="F5" s="17">
        <v>102.52</v>
      </c>
      <c r="G5" s="27">
        <f t="shared" ref="G5" si="0">C5+(C5*40/100)</f>
        <v>38.738</v>
      </c>
      <c r="H5" s="28">
        <f t="shared" ref="H5" si="1">D5+(D5*40/100)</f>
        <v>47.838000000000001</v>
      </c>
      <c r="I5" s="28">
        <f t="shared" ref="I5" si="2">E5+(E5*40/100)</f>
        <v>103.67</v>
      </c>
      <c r="J5" s="29">
        <f t="shared" ref="J5" si="3">F5+(F5*40/100)</f>
        <v>143.52799999999999</v>
      </c>
    </row>
    <row r="6" spans="1:10" s="3" customFormat="1" ht="24.6" customHeight="1" x14ac:dyDescent="0.25">
      <c r="A6" s="7"/>
      <c r="B6" s="13" t="s">
        <v>31</v>
      </c>
      <c r="C6" s="18">
        <v>82</v>
      </c>
      <c r="D6" s="22">
        <f>C6*123.5%</f>
        <v>101.27000000000001</v>
      </c>
      <c r="E6" s="22">
        <f>C6*267.61%</f>
        <v>219.4402</v>
      </c>
      <c r="F6" s="19">
        <f>C6*370.5%</f>
        <v>303.81</v>
      </c>
      <c r="G6" s="27">
        <f t="shared" ref="G6" si="4">C6+(C6*40/100)</f>
        <v>114.8</v>
      </c>
      <c r="H6" s="30">
        <f>82*1.235*1.4</f>
        <v>141.77799999999999</v>
      </c>
      <c r="I6" s="30">
        <f>82*2.6761*1.4</f>
        <v>307.21627999999998</v>
      </c>
      <c r="J6" s="30">
        <f>82*3.705*1.4</f>
        <v>425.334</v>
      </c>
    </row>
    <row r="7" spans="1:10" ht="34.9" customHeight="1" x14ac:dyDescent="0.2">
      <c r="G7" s="31"/>
      <c r="H7" s="31"/>
      <c r="I7" s="31"/>
      <c r="J7" s="31"/>
    </row>
    <row r="8" spans="1:10" x14ac:dyDescent="0.2">
      <c r="C8" s="20"/>
      <c r="D8" s="20"/>
      <c r="E8" s="20"/>
      <c r="F8" s="20"/>
      <c r="G8" s="32"/>
      <c r="H8" s="32"/>
      <c r="I8" s="32"/>
      <c r="J8" s="32"/>
    </row>
    <row r="9" spans="1:10" s="3" customFormat="1" ht="30.05" customHeight="1" x14ac:dyDescent="0.25">
      <c r="A9" s="4" t="s">
        <v>8</v>
      </c>
      <c r="B9" s="3" t="s">
        <v>30</v>
      </c>
      <c r="C9" s="16">
        <v>18.46</v>
      </c>
      <c r="D9" s="17">
        <v>28</v>
      </c>
      <c r="E9" s="17">
        <v>65</v>
      </c>
      <c r="F9" s="17">
        <v>88</v>
      </c>
      <c r="G9" s="27">
        <f>C9+(C9*40/100)</f>
        <v>25.844000000000001</v>
      </c>
      <c r="H9" s="28">
        <f t="shared" ref="H9" si="5">D9+(D9*40/100)</f>
        <v>39.200000000000003</v>
      </c>
      <c r="I9" s="28">
        <f t="shared" ref="I9" si="6">E9+(E9*40/100)</f>
        <v>91</v>
      </c>
      <c r="J9" s="29">
        <f t="shared" ref="J9" si="7">F9+(F9*40/100)</f>
        <v>123.2</v>
      </c>
    </row>
    <row r="10" spans="1:10" s="3" customFormat="1" ht="31.95" customHeight="1" x14ac:dyDescent="0.25">
      <c r="A10" s="7"/>
      <c r="B10" s="13" t="s">
        <v>31</v>
      </c>
      <c r="C10" s="18">
        <v>71</v>
      </c>
      <c r="D10" s="22">
        <f>C10*123.5%</f>
        <v>87.685000000000002</v>
      </c>
      <c r="E10" s="22">
        <f>C10*267.61%</f>
        <v>190.00309999999999</v>
      </c>
      <c r="F10" s="19">
        <f>C10*370.5%</f>
        <v>263.05500000000001</v>
      </c>
      <c r="G10" s="27">
        <f t="shared" ref="G10" si="8">C10+(C10*40/100)</f>
        <v>99.4</v>
      </c>
      <c r="H10" s="30">
        <f>71*1.235*1.4</f>
        <v>122.759</v>
      </c>
      <c r="I10" s="30">
        <f>71*2.6761*1.4</f>
        <v>266.00433999999996</v>
      </c>
      <c r="J10" s="30">
        <f>71*3.705*1.4</f>
        <v>368.27699999999999</v>
      </c>
    </row>
    <row r="11" spans="1:10" s="11" customFormat="1" ht="15.05" x14ac:dyDescent="0.25">
      <c r="A11" s="7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C12" s="9" t="s">
        <v>10</v>
      </c>
      <c r="D12" s="9" t="s">
        <v>11</v>
      </c>
    </row>
    <row r="13" spans="1:10" x14ac:dyDescent="0.2">
      <c r="C13" s="9" t="s">
        <v>35</v>
      </c>
      <c r="D13" s="9" t="s">
        <v>36</v>
      </c>
    </row>
    <row r="14" spans="1:10" x14ac:dyDescent="0.2">
      <c r="C14" s="9" t="s">
        <v>12</v>
      </c>
      <c r="D14" s="9" t="s">
        <v>13</v>
      </c>
    </row>
    <row r="15" spans="1:10" x14ac:dyDescent="0.2">
      <c r="C15" s="9" t="s">
        <v>14</v>
      </c>
      <c r="D15" s="9" t="s">
        <v>15</v>
      </c>
    </row>
    <row r="16" spans="1:10" x14ac:dyDescent="0.2">
      <c r="C16" s="9" t="s">
        <v>16</v>
      </c>
      <c r="D16" s="9" t="s">
        <v>17</v>
      </c>
    </row>
    <row r="17" spans="1:11" x14ac:dyDescent="0.2">
      <c r="C17" s="9" t="s">
        <v>18</v>
      </c>
      <c r="D17" s="9" t="s">
        <v>19</v>
      </c>
    </row>
    <row r="18" spans="1:11" x14ac:dyDescent="0.2">
      <c r="C18" s="10" t="s">
        <v>20</v>
      </c>
      <c r="D18" s="9" t="s">
        <v>21</v>
      </c>
    </row>
    <row r="19" spans="1:11" x14ac:dyDescent="0.2">
      <c r="C19" s="10" t="s">
        <v>37</v>
      </c>
      <c r="D19" s="9" t="s">
        <v>38</v>
      </c>
    </row>
    <row r="20" spans="1:11" x14ac:dyDescent="0.2">
      <c r="C20" s="9" t="s">
        <v>22</v>
      </c>
      <c r="D20" s="9" t="s">
        <v>23</v>
      </c>
    </row>
    <row r="21" spans="1:11" x14ac:dyDescent="0.2">
      <c r="C21" s="9" t="s">
        <v>24</v>
      </c>
      <c r="D21" s="9" t="s">
        <v>25</v>
      </c>
    </row>
    <row r="22" spans="1:11" x14ac:dyDescent="0.2">
      <c r="C22" s="9" t="s">
        <v>26</v>
      </c>
      <c r="D22" s="9" t="s">
        <v>27</v>
      </c>
    </row>
    <row r="23" spans="1:11" x14ac:dyDescent="0.2">
      <c r="C23" s="9" t="s">
        <v>28</v>
      </c>
      <c r="D23" s="9" t="s">
        <v>29</v>
      </c>
    </row>
    <row r="25" spans="1:11" customFormat="1" ht="22.55" x14ac:dyDescent="0.35">
      <c r="A25" s="35" t="s">
        <v>9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</row>
    <row r="26" spans="1:11" customFormat="1" ht="28.5" customHeight="1" x14ac:dyDescent="0.3">
      <c r="A26" s="38" t="s">
        <v>32</v>
      </c>
      <c r="B26" s="39"/>
      <c r="C26" s="39"/>
      <c r="D26" s="39"/>
      <c r="E26" s="39"/>
      <c r="F26" s="39"/>
      <c r="G26" s="39"/>
      <c r="H26" s="39"/>
      <c r="I26" s="39"/>
      <c r="J26" s="40"/>
      <c r="K26" s="6"/>
    </row>
    <row r="27" spans="1:11" ht="20.7" x14ac:dyDescent="0.35">
      <c r="A27" s="33" t="s">
        <v>33</v>
      </c>
      <c r="B27" s="33"/>
      <c r="C27" s="33"/>
      <c r="D27" s="33"/>
      <c r="E27" s="33"/>
      <c r="F27" s="33"/>
      <c r="G27" s="33"/>
      <c r="H27" s="33"/>
      <c r="I27" s="33"/>
      <c r="J27" s="33"/>
    </row>
  </sheetData>
  <mergeCells count="6">
    <mergeCell ref="A27:J27"/>
    <mergeCell ref="A1:J1"/>
    <mergeCell ref="A25:K25"/>
    <mergeCell ref="A26:J26"/>
    <mergeCell ref="C2:F2"/>
    <mergeCell ref="G2:J2"/>
  </mergeCells>
  <phoneticPr fontId="0" type="noConversion"/>
  <pageMargins left="0.25" right="0.25" top="0.75" bottom="0.75" header="0.3" footer="0.3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ColWidth="11.44140625" defaultRowHeight="10.65" x14ac:dyDescent="0.2"/>
  <cols>
    <col min="1" max="16384" width="11.44140625" style="2"/>
  </cols>
  <sheetData>
    <row r="1" spans="1:3" ht="15.05" x14ac:dyDescent="0.3">
      <c r="A1" s="23">
        <f>27.27*23.84%+27.67</f>
        <v>34.171168000000002</v>
      </c>
      <c r="B1"/>
      <c r="C1">
        <v>34.17</v>
      </c>
    </row>
    <row r="2" spans="1:3" ht="15.05" x14ac:dyDescent="0.3">
      <c r="A2" s="23">
        <f>27.27*170.06%+27.67</f>
        <v>74.045362000000011</v>
      </c>
      <c r="B2"/>
      <c r="C2">
        <v>74.05</v>
      </c>
    </row>
    <row r="3" spans="1:3" ht="15.05" x14ac:dyDescent="0.3">
      <c r="A3" s="23">
        <f>27.27*274.46%+27.67</f>
        <v>102.51524199999999</v>
      </c>
      <c r="B3"/>
      <c r="C3">
        <v>102.52</v>
      </c>
    </row>
    <row r="4" spans="1:3" ht="15.05" x14ac:dyDescent="0.3">
      <c r="A4" s="23"/>
      <c r="B4"/>
      <c r="C4"/>
    </row>
    <row r="5" spans="1:3" ht="15.05" x14ac:dyDescent="0.3">
      <c r="A5" s="23">
        <f>82*23.84%+82</f>
        <v>101.5488</v>
      </c>
      <c r="B5"/>
      <c r="C5">
        <v>101.27</v>
      </c>
    </row>
    <row r="6" spans="1:3" ht="15.05" x14ac:dyDescent="0.3">
      <c r="A6" s="23">
        <f>82*170.06%+82</f>
        <v>221.44920000000002</v>
      </c>
      <c r="B6"/>
      <c r="C6">
        <v>219.44</v>
      </c>
    </row>
    <row r="7" spans="1:3" ht="15.05" x14ac:dyDescent="0.3">
      <c r="A7" s="23">
        <f>82*274.46%+82</f>
        <v>307.05719999999997</v>
      </c>
      <c r="B7"/>
      <c r="C7">
        <v>303.81</v>
      </c>
    </row>
    <row r="8" spans="1:3" ht="15.05" x14ac:dyDescent="0.3">
      <c r="A8" s="23"/>
      <c r="B8"/>
      <c r="C8"/>
    </row>
    <row r="9" spans="1:3" ht="15.05" x14ac:dyDescent="0.3">
      <c r="A9" s="23">
        <f>71*23.84%+71</f>
        <v>87.926400000000001</v>
      </c>
      <c r="B9"/>
      <c r="C9">
        <v>87.69</v>
      </c>
    </row>
    <row r="10" spans="1:3" ht="15.05" x14ac:dyDescent="0.3">
      <c r="A10" s="23">
        <f>71*170.06%+71</f>
        <v>191.74260000000001</v>
      </c>
      <c r="B10"/>
      <c r="C10">
        <v>190</v>
      </c>
    </row>
    <row r="11" spans="1:3" ht="15.05" x14ac:dyDescent="0.3">
      <c r="A11" s="23">
        <f>71*274.46%+71</f>
        <v>265.86659999999995</v>
      </c>
      <c r="B11"/>
      <c r="C11">
        <v>263.06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7EBD8EEB47B4981BF7E5C2D6B6750" ma:contentTypeVersion="13" ma:contentTypeDescription="Crea un document nou" ma:contentTypeScope="" ma:versionID="78d2f943334bcbdc39cacd6c70822892">
  <xsd:schema xmlns:xsd="http://www.w3.org/2001/XMLSchema" xmlns:xs="http://www.w3.org/2001/XMLSchema" xmlns:p="http://schemas.microsoft.com/office/2006/metadata/properties" xmlns:ns2="887b48d4-d899-4680-ac0b-8231d6614146" xmlns:ns3="a7ff4cbb-6d60-470d-8266-6f7a651c5320" targetNamespace="http://schemas.microsoft.com/office/2006/metadata/properties" ma:root="true" ma:fieldsID="52b8fd2e2f7984647d7c2b8df909414a" ns2:_="" ns3:_="">
    <xsd:import namespace="887b48d4-d899-4680-ac0b-8231d6614146"/>
    <xsd:import namespace="a7ff4cbb-6d60-470d-8266-6f7a651c53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48d4-d899-4680-ac0b-8231d66141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d36c7139-dc57-4dbd-a4f4-d59d37fb089b}" ma:internalName="TaxCatchAll" ma:showField="CatchAllData" ma:web="887b48d4-d899-4680-ac0b-8231d66141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f4cbb-6d60-470d-8266-6f7a651c5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CE3AD-5AE1-4CE8-9A3C-CE7B2D1282E9}"/>
</file>

<file path=customXml/itemProps2.xml><?xml version="1.0" encoding="utf-8"?>
<ds:datastoreItem xmlns:ds="http://schemas.openxmlformats.org/officeDocument/2006/customXml" ds:itemID="{664B721B-D989-48F2-AC92-079E43DF8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MÀSTER</vt:lpstr>
      <vt:lpstr>Full1</vt:lpstr>
    </vt:vector>
  </TitlesOfParts>
  <Company>Universiat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Renting22</dc:creator>
  <cp:lastModifiedBy>Jerónimo Parejo</cp:lastModifiedBy>
  <cp:lastPrinted>2021-07-06T08:40:11Z</cp:lastPrinted>
  <dcterms:created xsi:type="dcterms:W3CDTF">2013-07-09T14:53:18Z</dcterms:created>
  <dcterms:modified xsi:type="dcterms:W3CDTF">2023-07-10T08:30:10Z</dcterms:modified>
</cp:coreProperties>
</file>